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5195" windowHeight="90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6" i="1" l="1"/>
  <c r="I66" i="1" s="1"/>
  <c r="H67" i="1"/>
  <c r="I67" i="1"/>
  <c r="H68" i="1"/>
  <c r="I68" i="1" s="1"/>
  <c r="H69" i="1"/>
  <c r="I69" i="1"/>
  <c r="H70" i="1"/>
  <c r="I70" i="1" s="1"/>
  <c r="H71" i="1"/>
  <c r="I71" i="1"/>
  <c r="H72" i="1"/>
  <c r="I72" i="1" s="1"/>
  <c r="H73" i="1"/>
  <c r="I73" i="1"/>
  <c r="H74" i="1"/>
  <c r="I74" i="1" s="1"/>
  <c r="H75" i="1"/>
  <c r="I75" i="1"/>
  <c r="H29" i="1"/>
  <c r="I29" i="1" s="1"/>
  <c r="H18" i="1"/>
  <c r="I18" i="1"/>
  <c r="H19" i="1"/>
  <c r="I19" i="1" s="1"/>
  <c r="H20" i="1"/>
  <c r="I20" i="1"/>
  <c r="H21" i="1"/>
  <c r="I21" i="1" s="1"/>
  <c r="H22" i="1"/>
  <c r="I22" i="1"/>
  <c r="H23" i="1"/>
  <c r="I23" i="1" s="1"/>
  <c r="H24" i="1"/>
  <c r="I24" i="1"/>
  <c r="H25" i="1"/>
  <c r="I25" i="1" s="1"/>
  <c r="H26" i="1"/>
  <c r="I26" i="1"/>
  <c r="H27" i="1"/>
  <c r="I27" i="1" s="1"/>
  <c r="H28" i="1"/>
  <c r="I28" i="1"/>
  <c r="H31" i="1"/>
  <c r="I31" i="1" s="1"/>
  <c r="H32" i="1"/>
  <c r="I32" i="1"/>
  <c r="H33" i="1"/>
  <c r="I33" i="1" s="1"/>
  <c r="H4" i="1"/>
  <c r="I4" i="1" s="1"/>
  <c r="H5" i="1"/>
  <c r="I5" i="1"/>
  <c r="H6" i="1"/>
  <c r="I6" i="1" s="1"/>
  <c r="H7" i="1"/>
  <c r="I7" i="1"/>
  <c r="H8" i="1"/>
  <c r="I8" i="1" s="1"/>
  <c r="H9" i="1"/>
  <c r="I9" i="1"/>
  <c r="H10" i="1"/>
  <c r="I10" i="1" s="1"/>
  <c r="H11" i="1"/>
  <c r="I11" i="1"/>
  <c r="H12" i="1"/>
  <c r="I12" i="1" s="1"/>
  <c r="H13" i="1"/>
  <c r="I13" i="1"/>
  <c r="H14" i="1"/>
  <c r="I14" i="1" s="1"/>
  <c r="H37" i="1"/>
  <c r="I37" i="1"/>
  <c r="H38" i="1"/>
  <c r="I38" i="1" s="1"/>
  <c r="H39" i="1"/>
  <c r="I39" i="1"/>
  <c r="H40" i="1"/>
  <c r="I40" i="1" s="1"/>
  <c r="H41" i="1"/>
  <c r="I41" i="1"/>
  <c r="H42" i="1"/>
  <c r="I42" i="1" s="1"/>
  <c r="H43" i="1"/>
  <c r="I43" i="1"/>
  <c r="H47" i="1"/>
  <c r="I47" i="1"/>
  <c r="H48" i="1"/>
  <c r="I48" i="1" s="1"/>
  <c r="I54" i="1" s="1"/>
  <c r="H49" i="1"/>
  <c r="I49" i="1"/>
  <c r="H50" i="1"/>
  <c r="I50" i="1" s="1"/>
  <c r="H51" i="1"/>
  <c r="I51" i="1"/>
  <c r="H52" i="1"/>
  <c r="I52" i="1" s="1"/>
  <c r="H53" i="1"/>
  <c r="I53" i="1"/>
  <c r="H57" i="1"/>
  <c r="I57" i="1" s="1"/>
  <c r="H58" i="1"/>
  <c r="I58" i="1"/>
  <c r="H59" i="1"/>
  <c r="I59" i="1" s="1"/>
  <c r="H60" i="1"/>
  <c r="I60" i="1"/>
  <c r="H61" i="1"/>
  <c r="I61" i="1" s="1"/>
  <c r="H62" i="1"/>
  <c r="I62" i="1"/>
  <c r="F34" i="1"/>
  <c r="F15" i="1"/>
  <c r="F78" i="1" s="1"/>
  <c r="F44" i="1"/>
  <c r="F54" i="1"/>
  <c r="F63" i="1"/>
  <c r="F76" i="1"/>
  <c r="I34" i="1" l="1"/>
  <c r="I63" i="1"/>
  <c r="I44" i="1"/>
  <c r="I15" i="1"/>
  <c r="I78" i="1" s="1"/>
  <c r="I76" i="1"/>
</calcChain>
</file>

<file path=xl/sharedStrings.xml><?xml version="1.0" encoding="utf-8"?>
<sst xmlns="http://schemas.openxmlformats.org/spreadsheetml/2006/main" count="77" uniqueCount="59">
  <si>
    <t>New secure locking rack</t>
  </si>
  <si>
    <t>Attorney retention fees</t>
  </si>
  <si>
    <t>Fire Alarm Sensor installations</t>
  </si>
  <si>
    <t>Annual Electrical inspection fees</t>
  </si>
  <si>
    <t xml:space="preserve">Security hardened server room facility with </t>
  </si>
  <si>
    <t>associated 24hr camera surveillance.</t>
  </si>
  <si>
    <t>Dell PowerEdge C2100 Server</t>
  </si>
  <si>
    <t xml:space="preserve">Microsoft Remote Terminal Server Software </t>
  </si>
  <si>
    <t>Microsoft SQL Server 2012 Enterprise Software</t>
  </si>
  <si>
    <t>Monthly Dataline fees</t>
  </si>
  <si>
    <t xml:space="preserve">Electrical contractor renovation  </t>
  </si>
  <si>
    <t>server room construction changes</t>
  </si>
  <si>
    <t>Offsite security storage service/year</t>
  </si>
  <si>
    <t>Server Encryption software/50 licenses</t>
  </si>
  <si>
    <t>Quantum LTO-4 tape Tape Backup Device</t>
  </si>
  <si>
    <t>LTO-4 Tapes/40</t>
  </si>
  <si>
    <t>CommVault Systems Tape Backup Software</t>
  </si>
  <si>
    <t>SMART-UPS VT 40KVA 400V backup power</t>
  </si>
  <si>
    <t>SonicWALL Enforced Client Anti-Virus &amp; Anti-Spyware</t>
  </si>
  <si>
    <t>w/unlimited licenses for 3 years</t>
  </si>
  <si>
    <t>Intrusion/disaster notification software/year</t>
  </si>
  <si>
    <t>Data Repository Curator annual salary</t>
  </si>
  <si>
    <t>w/20% benefits</t>
  </si>
  <si>
    <t>Certified Data Destruction Fees/year</t>
  </si>
  <si>
    <t>Training facility for instruction on use of the</t>
  </si>
  <si>
    <t>Accountant hours for maintaining budget controls/yr</t>
  </si>
  <si>
    <t>Fiber Dataline Contract/Installation</t>
  </si>
  <si>
    <t>Cisco 7201 Ethernet Router</t>
  </si>
  <si>
    <t xml:space="preserve"> Data Repository/ 2 courses annually for 20 students</t>
  </si>
  <si>
    <t>CISCO Ethernet Switch 48-port 10/100/1000BASE-T</t>
  </si>
  <si>
    <t>Windows Server 2012 Enterprise DataCenter Version</t>
  </si>
  <si>
    <t>One 4-processor, non-virtualized DataCenter server</t>
  </si>
  <si>
    <t xml:space="preserve">Data storage hardware  </t>
  </si>
  <si>
    <t>Data storage software</t>
  </si>
  <si>
    <t>Data storage security</t>
  </si>
  <si>
    <t>Server room physical upgrades</t>
  </si>
  <si>
    <t>Associated services</t>
  </si>
  <si>
    <t>Dell SonicWALL TotalSecure firewall appliance</t>
  </si>
  <si>
    <t>50 Client Access licenses (CALs)</t>
  </si>
  <si>
    <t>MS Office 2010</t>
  </si>
  <si>
    <t>Data Repository Staff</t>
  </si>
  <si>
    <t>….</t>
  </si>
  <si>
    <t>Subtotal Hardware</t>
  </si>
  <si>
    <t>Subtotal Software</t>
  </si>
  <si>
    <t>Subtotal Staff</t>
  </si>
  <si>
    <t>…</t>
  </si>
  <si>
    <t>Subtotal Storage Faclity</t>
  </si>
  <si>
    <t>Subtotal Physical Upgrades</t>
  </si>
  <si>
    <t>Subtotal Associated Services</t>
  </si>
  <si>
    <t>TOTAL</t>
  </si>
  <si>
    <t>COST-ESTIMATE: DATA REPOSITORY</t>
  </si>
  <si>
    <t>Startup</t>
  </si>
  <si>
    <t>Duration</t>
  </si>
  <si>
    <t>Annual</t>
  </si>
  <si>
    <t>Cost</t>
  </si>
  <si>
    <t>Annual Pro</t>
  </si>
  <si>
    <t>Rata Cost</t>
  </si>
  <si>
    <t>Repository Specific Software package [Open Source]</t>
  </si>
  <si>
    <t xml:space="preserve">  Programmer (NPAIHB?) to customize Software ($TBD)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</si>
</sst>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Fill="1"/>
    <xf numFmtId="164" fontId="4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BreakPreview" zoomScaleNormal="100" zoomScaleSheetLayoutView="100" workbookViewId="0">
      <selection activeCell="S29" sqref="S29"/>
    </sheetView>
  </sheetViews>
  <sheetFormatPr defaultRowHeight="15" x14ac:dyDescent="0.25"/>
  <cols>
    <col min="6" max="6" width="9.5703125" style="7" customWidth="1"/>
    <col min="9" max="9" width="10.5703125" style="7" customWidth="1"/>
  </cols>
  <sheetData>
    <row r="1" spans="1:9" x14ac:dyDescent="0.25">
      <c r="A1" s="1" t="s">
        <v>50</v>
      </c>
      <c r="F1" s="7" t="s">
        <v>51</v>
      </c>
      <c r="G1" s="2" t="s">
        <v>52</v>
      </c>
      <c r="H1" s="2" t="s">
        <v>53</v>
      </c>
      <c r="I1" s="7" t="s">
        <v>55</v>
      </c>
    </row>
    <row r="2" spans="1:9" x14ac:dyDescent="0.25">
      <c r="F2" s="7" t="s">
        <v>54</v>
      </c>
      <c r="I2" s="7" t="s">
        <v>56</v>
      </c>
    </row>
    <row r="3" spans="1:9" x14ac:dyDescent="0.25">
      <c r="A3" s="1" t="s">
        <v>32</v>
      </c>
      <c r="B3" s="1"/>
      <c r="C3" s="1"/>
      <c r="D3" s="1"/>
    </row>
    <row r="4" spans="1:9" x14ac:dyDescent="0.25">
      <c r="A4" t="s">
        <v>6</v>
      </c>
      <c r="F4" s="7">
        <v>21874.04</v>
      </c>
      <c r="G4">
        <v>3</v>
      </c>
      <c r="H4">
        <f>IF(G4,1/G4,0)</f>
        <v>0.33333333333333331</v>
      </c>
      <c r="I4" s="7">
        <f>F4*H4</f>
        <v>7291.3466666666664</v>
      </c>
    </row>
    <row r="5" spans="1:9" x14ac:dyDescent="0.25">
      <c r="A5" t="s">
        <v>14</v>
      </c>
      <c r="F5" s="7">
        <v>12417</v>
      </c>
      <c r="G5" s="4"/>
      <c r="H5">
        <f t="shared" ref="H5:H68" si="0">IF(G5,1/G5,0)</f>
        <v>0</v>
      </c>
      <c r="I5" s="7">
        <f t="shared" ref="I5:I68" si="1">F5*H5</f>
        <v>0</v>
      </c>
    </row>
    <row r="6" spans="1:9" x14ac:dyDescent="0.25">
      <c r="A6" t="s">
        <v>15</v>
      </c>
      <c r="F6" s="7">
        <v>1820</v>
      </c>
      <c r="G6">
        <v>1</v>
      </c>
      <c r="H6">
        <f t="shared" si="0"/>
        <v>1</v>
      </c>
      <c r="I6" s="7">
        <f t="shared" si="1"/>
        <v>1820</v>
      </c>
    </row>
    <row r="7" spans="1:9" x14ac:dyDescent="0.25">
      <c r="A7" t="s">
        <v>29</v>
      </c>
      <c r="F7" s="7">
        <v>16163.99</v>
      </c>
      <c r="G7" s="4"/>
      <c r="H7">
        <f t="shared" si="0"/>
        <v>0</v>
      </c>
      <c r="I7" s="7">
        <f t="shared" si="1"/>
        <v>0</v>
      </c>
    </row>
    <row r="8" spans="1:9" x14ac:dyDescent="0.25">
      <c r="A8" t="s">
        <v>27</v>
      </c>
      <c r="F8" s="7">
        <v>4970</v>
      </c>
      <c r="G8">
        <v>2</v>
      </c>
      <c r="H8">
        <f t="shared" si="0"/>
        <v>0.5</v>
      </c>
      <c r="I8" s="7">
        <f t="shared" si="1"/>
        <v>2485</v>
      </c>
    </row>
    <row r="9" spans="1:9" x14ac:dyDescent="0.25">
      <c r="A9" t="s">
        <v>37</v>
      </c>
      <c r="F9" s="7">
        <v>24031.67</v>
      </c>
      <c r="G9" s="5">
        <v>2</v>
      </c>
      <c r="H9">
        <f t="shared" si="0"/>
        <v>0.5</v>
      </c>
      <c r="I9" s="7">
        <f t="shared" si="1"/>
        <v>12015.834999999999</v>
      </c>
    </row>
    <row r="10" spans="1:9" x14ac:dyDescent="0.25">
      <c r="A10" t="s">
        <v>17</v>
      </c>
      <c r="F10" s="7">
        <v>21600</v>
      </c>
      <c r="G10">
        <v>3</v>
      </c>
      <c r="H10">
        <f t="shared" si="0"/>
        <v>0.33333333333333331</v>
      </c>
      <c r="I10" s="7">
        <f t="shared" si="1"/>
        <v>7200</v>
      </c>
    </row>
    <row r="11" spans="1:9" x14ac:dyDescent="0.25">
      <c r="A11" t="s">
        <v>0</v>
      </c>
      <c r="F11" s="7">
        <v>2846.1</v>
      </c>
      <c r="H11">
        <f t="shared" si="0"/>
        <v>0</v>
      </c>
      <c r="I11" s="7">
        <f t="shared" si="1"/>
        <v>0</v>
      </c>
    </row>
    <row r="12" spans="1:9" x14ac:dyDescent="0.25">
      <c r="A12" t="s">
        <v>41</v>
      </c>
      <c r="H12">
        <f t="shared" si="0"/>
        <v>0</v>
      </c>
      <c r="I12" s="7">
        <f t="shared" si="1"/>
        <v>0</v>
      </c>
    </row>
    <row r="13" spans="1:9" x14ac:dyDescent="0.25">
      <c r="A13" t="s">
        <v>41</v>
      </c>
      <c r="H13">
        <f t="shared" si="0"/>
        <v>0</v>
      </c>
      <c r="I13" s="7">
        <f t="shared" si="1"/>
        <v>0</v>
      </c>
    </row>
    <row r="14" spans="1:9" x14ac:dyDescent="0.25">
      <c r="A14" t="s">
        <v>41</v>
      </c>
      <c r="H14">
        <f t="shared" si="0"/>
        <v>0</v>
      </c>
      <c r="I14" s="7">
        <f t="shared" si="1"/>
        <v>0</v>
      </c>
    </row>
    <row r="15" spans="1:9" x14ac:dyDescent="0.25">
      <c r="B15" s="1" t="s">
        <v>42</v>
      </c>
      <c r="F15" s="7">
        <f>SUM(F4:F14)</f>
        <v>105722.8</v>
      </c>
      <c r="I15" s="7">
        <f>SUM(I4:I14)</f>
        <v>30812.181666666664</v>
      </c>
    </row>
    <row r="17" spans="1:9" x14ac:dyDescent="0.25">
      <c r="A17" s="1" t="s">
        <v>33</v>
      </c>
      <c r="B17" s="1"/>
      <c r="C17" s="1"/>
    </row>
    <row r="18" spans="1:9" x14ac:dyDescent="0.25">
      <c r="A18" t="s">
        <v>30</v>
      </c>
      <c r="F18" s="7">
        <v>4809</v>
      </c>
      <c r="G18">
        <v>3</v>
      </c>
      <c r="H18">
        <f t="shared" si="0"/>
        <v>0.33333333333333331</v>
      </c>
      <c r="I18" s="7">
        <f t="shared" si="1"/>
        <v>1603</v>
      </c>
    </row>
    <row r="19" spans="1:9" x14ac:dyDescent="0.25">
      <c r="A19" t="s">
        <v>31</v>
      </c>
      <c r="F19" s="7">
        <v>4809</v>
      </c>
      <c r="G19">
        <v>3</v>
      </c>
      <c r="H19">
        <f t="shared" si="0"/>
        <v>0.33333333333333331</v>
      </c>
      <c r="I19" s="7">
        <f t="shared" si="1"/>
        <v>1603</v>
      </c>
    </row>
    <row r="20" spans="1:9" x14ac:dyDescent="0.25">
      <c r="A20" t="s">
        <v>38</v>
      </c>
      <c r="F20" s="7">
        <v>2000</v>
      </c>
      <c r="G20">
        <v>3</v>
      </c>
      <c r="H20">
        <f t="shared" si="0"/>
        <v>0.33333333333333331</v>
      </c>
      <c r="I20" s="7">
        <f t="shared" si="1"/>
        <v>666.66666666666663</v>
      </c>
    </row>
    <row r="21" spans="1:9" x14ac:dyDescent="0.25">
      <c r="A21" t="s">
        <v>8</v>
      </c>
      <c r="F21" s="7">
        <v>18239.98</v>
      </c>
      <c r="G21">
        <v>3</v>
      </c>
      <c r="H21">
        <f t="shared" si="0"/>
        <v>0.33333333333333331</v>
      </c>
      <c r="I21" s="7">
        <f t="shared" si="1"/>
        <v>6079.9933333333329</v>
      </c>
    </row>
    <row r="22" spans="1:9" x14ac:dyDescent="0.25">
      <c r="A22" t="s">
        <v>38</v>
      </c>
      <c r="F22" s="7">
        <v>10300</v>
      </c>
      <c r="G22">
        <v>3</v>
      </c>
      <c r="H22">
        <f t="shared" si="0"/>
        <v>0.33333333333333331</v>
      </c>
      <c r="I22" s="7">
        <f t="shared" si="1"/>
        <v>3433.333333333333</v>
      </c>
    </row>
    <row r="23" spans="1:9" x14ac:dyDescent="0.25">
      <c r="A23" t="s">
        <v>7</v>
      </c>
      <c r="H23">
        <f t="shared" si="0"/>
        <v>0</v>
      </c>
      <c r="I23" s="7">
        <f t="shared" si="1"/>
        <v>0</v>
      </c>
    </row>
    <row r="24" spans="1:9" x14ac:dyDescent="0.25">
      <c r="A24" t="s">
        <v>38</v>
      </c>
      <c r="F24" s="7">
        <v>3920.5</v>
      </c>
      <c r="G24">
        <v>3</v>
      </c>
      <c r="H24">
        <f t="shared" si="0"/>
        <v>0.33333333333333331</v>
      </c>
      <c r="I24" s="7">
        <f t="shared" si="1"/>
        <v>1306.8333333333333</v>
      </c>
    </row>
    <row r="25" spans="1:9" x14ac:dyDescent="0.25">
      <c r="A25" t="s">
        <v>13</v>
      </c>
      <c r="F25" s="7">
        <v>5796</v>
      </c>
      <c r="G25">
        <v>3</v>
      </c>
      <c r="H25">
        <f t="shared" si="0"/>
        <v>0.33333333333333331</v>
      </c>
      <c r="I25" s="7">
        <f t="shared" si="1"/>
        <v>1932</v>
      </c>
    </row>
    <row r="26" spans="1:9" x14ac:dyDescent="0.25">
      <c r="A26" t="s">
        <v>18</v>
      </c>
      <c r="H26">
        <f t="shared" si="0"/>
        <v>0</v>
      </c>
      <c r="I26" s="7">
        <f t="shared" si="1"/>
        <v>0</v>
      </c>
    </row>
    <row r="27" spans="1:9" x14ac:dyDescent="0.25">
      <c r="A27" t="s">
        <v>19</v>
      </c>
      <c r="F27" s="7">
        <v>25862.65</v>
      </c>
      <c r="G27">
        <v>3</v>
      </c>
      <c r="H27">
        <f t="shared" si="0"/>
        <v>0.33333333333333331</v>
      </c>
      <c r="I27" s="7">
        <f t="shared" si="1"/>
        <v>8620.8833333333332</v>
      </c>
    </row>
    <row r="28" spans="1:9" x14ac:dyDescent="0.25">
      <c r="A28" t="s">
        <v>16</v>
      </c>
      <c r="F28" s="7">
        <v>1887.05</v>
      </c>
      <c r="G28">
        <v>3</v>
      </c>
      <c r="H28">
        <f t="shared" si="0"/>
        <v>0.33333333333333331</v>
      </c>
      <c r="I28" s="7">
        <f t="shared" si="1"/>
        <v>629.01666666666665</v>
      </c>
    </row>
    <row r="29" spans="1:9" x14ac:dyDescent="0.25">
      <c r="A29" t="s">
        <v>57</v>
      </c>
      <c r="F29" s="9">
        <v>0</v>
      </c>
      <c r="G29" s="5"/>
      <c r="H29" s="5">
        <f t="shared" si="0"/>
        <v>0</v>
      </c>
      <c r="I29" s="10">
        <f t="shared" si="1"/>
        <v>0</v>
      </c>
    </row>
    <row r="30" spans="1:9" x14ac:dyDescent="0.25">
      <c r="A30" t="s">
        <v>58</v>
      </c>
      <c r="F30" s="9"/>
      <c r="G30" s="5"/>
      <c r="H30" s="5"/>
      <c r="I30" s="10"/>
    </row>
    <row r="31" spans="1:9" x14ac:dyDescent="0.25">
      <c r="A31" t="s">
        <v>39</v>
      </c>
      <c r="F31" s="8">
        <v>499.99</v>
      </c>
      <c r="G31">
        <v>3</v>
      </c>
      <c r="H31">
        <f t="shared" si="0"/>
        <v>0.33333333333333331</v>
      </c>
      <c r="I31" s="7">
        <f t="shared" si="1"/>
        <v>166.66333333333333</v>
      </c>
    </row>
    <row r="32" spans="1:9" x14ac:dyDescent="0.25">
      <c r="A32" t="s">
        <v>41</v>
      </c>
      <c r="F32" s="8"/>
      <c r="H32">
        <f t="shared" si="0"/>
        <v>0</v>
      </c>
      <c r="I32" s="7">
        <f t="shared" si="1"/>
        <v>0</v>
      </c>
    </row>
    <row r="33" spans="1:9" x14ac:dyDescent="0.25">
      <c r="A33" t="s">
        <v>41</v>
      </c>
      <c r="F33" s="8"/>
      <c r="H33">
        <f t="shared" si="0"/>
        <v>0</v>
      </c>
      <c r="I33" s="7">
        <f t="shared" si="1"/>
        <v>0</v>
      </c>
    </row>
    <row r="34" spans="1:9" x14ac:dyDescent="0.25">
      <c r="B34" s="1" t="s">
        <v>43</v>
      </c>
      <c r="F34" s="8">
        <f xml:space="preserve"> SUM(F18:F33)</f>
        <v>78124.170000000013</v>
      </c>
      <c r="I34" s="8">
        <f xml:space="preserve"> SUM(I18:I33)</f>
        <v>26041.39</v>
      </c>
    </row>
    <row r="35" spans="1:9" x14ac:dyDescent="0.25">
      <c r="F35" s="8"/>
    </row>
    <row r="36" spans="1:9" x14ac:dyDescent="0.25">
      <c r="A36" s="1" t="s">
        <v>34</v>
      </c>
    </row>
    <row r="37" spans="1:9" x14ac:dyDescent="0.25">
      <c r="A37" t="s">
        <v>2</v>
      </c>
      <c r="F37" s="7">
        <v>3854</v>
      </c>
      <c r="H37">
        <f t="shared" si="0"/>
        <v>0</v>
      </c>
      <c r="I37" s="7">
        <f t="shared" si="1"/>
        <v>0</v>
      </c>
    </row>
    <row r="38" spans="1:9" x14ac:dyDescent="0.25">
      <c r="A38" t="s">
        <v>12</v>
      </c>
      <c r="F38" s="7">
        <v>1000</v>
      </c>
      <c r="G38">
        <v>1</v>
      </c>
      <c r="H38">
        <f t="shared" si="0"/>
        <v>1</v>
      </c>
      <c r="I38" s="7">
        <f t="shared" si="1"/>
        <v>1000</v>
      </c>
    </row>
    <row r="39" spans="1:9" x14ac:dyDescent="0.25">
      <c r="A39" t="s">
        <v>23</v>
      </c>
      <c r="F39" s="7">
        <v>300</v>
      </c>
      <c r="G39">
        <v>1</v>
      </c>
      <c r="H39">
        <f t="shared" si="0"/>
        <v>1</v>
      </c>
      <c r="I39" s="7">
        <f t="shared" si="1"/>
        <v>300</v>
      </c>
    </row>
    <row r="40" spans="1:9" x14ac:dyDescent="0.25">
      <c r="A40" t="s">
        <v>20</v>
      </c>
      <c r="F40" s="7">
        <v>2400</v>
      </c>
      <c r="G40">
        <v>1</v>
      </c>
      <c r="H40">
        <f t="shared" si="0"/>
        <v>1</v>
      </c>
      <c r="I40" s="7">
        <f t="shared" si="1"/>
        <v>2400</v>
      </c>
    </row>
    <row r="41" spans="1:9" x14ac:dyDescent="0.25">
      <c r="A41" t="s">
        <v>41</v>
      </c>
      <c r="H41">
        <f t="shared" si="0"/>
        <v>0</v>
      </c>
      <c r="I41" s="7">
        <f t="shared" si="1"/>
        <v>0</v>
      </c>
    </row>
    <row r="42" spans="1:9" x14ac:dyDescent="0.25">
      <c r="A42" t="s">
        <v>45</v>
      </c>
      <c r="H42">
        <f t="shared" si="0"/>
        <v>0</v>
      </c>
      <c r="I42" s="7">
        <f t="shared" si="1"/>
        <v>0</v>
      </c>
    </row>
    <row r="43" spans="1:9" x14ac:dyDescent="0.25">
      <c r="A43" t="s">
        <v>41</v>
      </c>
      <c r="H43">
        <f t="shared" si="0"/>
        <v>0</v>
      </c>
      <c r="I43" s="7">
        <f t="shared" si="1"/>
        <v>0</v>
      </c>
    </row>
    <row r="44" spans="1:9" x14ac:dyDescent="0.25">
      <c r="B44" s="1" t="s">
        <v>46</v>
      </c>
      <c r="F44" s="7">
        <f>SUM(F37:F43)</f>
        <v>7554</v>
      </c>
      <c r="I44" s="7">
        <f>SUM(I37:I43)</f>
        <v>3700</v>
      </c>
    </row>
    <row r="46" spans="1:9" x14ac:dyDescent="0.25">
      <c r="A46" s="1" t="s">
        <v>35</v>
      </c>
    </row>
    <row r="47" spans="1:9" x14ac:dyDescent="0.25">
      <c r="A47" t="s">
        <v>10</v>
      </c>
      <c r="F47" s="7">
        <v>15000</v>
      </c>
      <c r="H47">
        <f t="shared" si="0"/>
        <v>0</v>
      </c>
      <c r="I47" s="7">
        <f t="shared" si="1"/>
        <v>0</v>
      </c>
    </row>
    <row r="48" spans="1:9" x14ac:dyDescent="0.25">
      <c r="A48" t="s">
        <v>11</v>
      </c>
      <c r="F48" s="7">
        <v>10000</v>
      </c>
      <c r="H48">
        <f t="shared" si="0"/>
        <v>0</v>
      </c>
      <c r="I48" s="7">
        <f t="shared" si="1"/>
        <v>0</v>
      </c>
    </row>
    <row r="49" spans="1:9" x14ac:dyDescent="0.25">
      <c r="A49" t="s">
        <v>4</v>
      </c>
      <c r="H49">
        <f t="shared" si="0"/>
        <v>0</v>
      </c>
      <c r="I49" s="7">
        <f t="shared" si="1"/>
        <v>0</v>
      </c>
    </row>
    <row r="50" spans="1:9" x14ac:dyDescent="0.25">
      <c r="A50" t="s">
        <v>5</v>
      </c>
      <c r="F50" s="7">
        <v>20000</v>
      </c>
      <c r="G50">
        <v>4</v>
      </c>
      <c r="H50">
        <f t="shared" si="0"/>
        <v>0.25</v>
      </c>
      <c r="I50" s="7">
        <f t="shared" si="1"/>
        <v>5000</v>
      </c>
    </row>
    <row r="51" spans="1:9" x14ac:dyDescent="0.25">
      <c r="A51" t="s">
        <v>41</v>
      </c>
      <c r="H51">
        <f t="shared" si="0"/>
        <v>0</v>
      </c>
      <c r="I51" s="7">
        <f t="shared" si="1"/>
        <v>0</v>
      </c>
    </row>
    <row r="52" spans="1:9" x14ac:dyDescent="0.25">
      <c r="A52" t="s">
        <v>41</v>
      </c>
      <c r="H52">
        <f t="shared" si="0"/>
        <v>0</v>
      </c>
      <c r="I52" s="7">
        <f t="shared" si="1"/>
        <v>0</v>
      </c>
    </row>
    <row r="53" spans="1:9" x14ac:dyDescent="0.25">
      <c r="A53" t="s">
        <v>45</v>
      </c>
      <c r="H53">
        <f t="shared" si="0"/>
        <v>0</v>
      </c>
      <c r="I53" s="7">
        <f t="shared" si="1"/>
        <v>0</v>
      </c>
    </row>
    <row r="54" spans="1:9" x14ac:dyDescent="0.25">
      <c r="B54" s="1" t="s">
        <v>47</v>
      </c>
      <c r="F54" s="7">
        <f>SUM(F47:F53)</f>
        <v>45000</v>
      </c>
      <c r="I54" s="7">
        <f>SUM(I47:I53)</f>
        <v>5000</v>
      </c>
    </row>
    <row r="56" spans="1:9" x14ac:dyDescent="0.25">
      <c r="A56" s="1" t="s">
        <v>40</v>
      </c>
    </row>
    <row r="57" spans="1:9" x14ac:dyDescent="0.25">
      <c r="A57" t="s">
        <v>21</v>
      </c>
      <c r="F57" s="7">
        <v>50000</v>
      </c>
      <c r="G57">
        <v>1</v>
      </c>
      <c r="H57">
        <f t="shared" si="0"/>
        <v>1</v>
      </c>
      <c r="I57" s="7">
        <f t="shared" si="1"/>
        <v>50000</v>
      </c>
    </row>
    <row r="58" spans="1:9" x14ac:dyDescent="0.25">
      <c r="A58" t="s">
        <v>22</v>
      </c>
      <c r="F58" s="7">
        <v>10000</v>
      </c>
      <c r="G58">
        <v>1</v>
      </c>
      <c r="H58">
        <f t="shared" si="0"/>
        <v>1</v>
      </c>
      <c r="I58" s="7">
        <f t="shared" si="1"/>
        <v>10000</v>
      </c>
    </row>
    <row r="59" spans="1:9" x14ac:dyDescent="0.25">
      <c r="A59" t="s">
        <v>41</v>
      </c>
      <c r="H59">
        <f t="shared" si="0"/>
        <v>0</v>
      </c>
      <c r="I59" s="7">
        <f t="shared" si="1"/>
        <v>0</v>
      </c>
    </row>
    <row r="60" spans="1:9" x14ac:dyDescent="0.25">
      <c r="A60" t="s">
        <v>41</v>
      </c>
      <c r="H60">
        <f t="shared" si="0"/>
        <v>0</v>
      </c>
      <c r="I60" s="7">
        <f t="shared" si="1"/>
        <v>0</v>
      </c>
    </row>
    <row r="61" spans="1:9" x14ac:dyDescent="0.25">
      <c r="A61" t="s">
        <v>41</v>
      </c>
      <c r="H61">
        <f t="shared" si="0"/>
        <v>0</v>
      </c>
      <c r="I61" s="7">
        <f t="shared" si="1"/>
        <v>0</v>
      </c>
    </row>
    <row r="62" spans="1:9" x14ac:dyDescent="0.25">
      <c r="A62" t="s">
        <v>41</v>
      </c>
      <c r="H62">
        <f t="shared" si="0"/>
        <v>0</v>
      </c>
      <c r="I62" s="7">
        <f t="shared" si="1"/>
        <v>0</v>
      </c>
    </row>
    <row r="63" spans="1:9" x14ac:dyDescent="0.25">
      <c r="B63" s="1" t="s">
        <v>44</v>
      </c>
      <c r="F63" s="7">
        <f>SUM(F57:F62)</f>
        <v>60000</v>
      </c>
      <c r="I63" s="7">
        <f>SUM(I57:I62)</f>
        <v>60000</v>
      </c>
    </row>
    <row r="65" spans="1:9" x14ac:dyDescent="0.25">
      <c r="A65" s="1" t="s">
        <v>36</v>
      </c>
    </row>
    <row r="66" spans="1:9" x14ac:dyDescent="0.25">
      <c r="A66" t="s">
        <v>24</v>
      </c>
      <c r="H66">
        <f t="shared" si="0"/>
        <v>0</v>
      </c>
      <c r="I66" s="7">
        <f t="shared" si="1"/>
        <v>0</v>
      </c>
    </row>
    <row r="67" spans="1:9" x14ac:dyDescent="0.25">
      <c r="A67" t="s">
        <v>28</v>
      </c>
      <c r="F67" s="7">
        <v>12000</v>
      </c>
      <c r="H67">
        <f t="shared" si="0"/>
        <v>0</v>
      </c>
      <c r="I67" s="7">
        <f t="shared" si="1"/>
        <v>0</v>
      </c>
    </row>
    <row r="68" spans="1:9" x14ac:dyDescent="0.25">
      <c r="A68" t="s">
        <v>26</v>
      </c>
      <c r="F68" s="7">
        <v>5000</v>
      </c>
      <c r="H68">
        <f t="shared" si="0"/>
        <v>0</v>
      </c>
      <c r="I68" s="7">
        <f t="shared" si="1"/>
        <v>0</v>
      </c>
    </row>
    <row r="69" spans="1:9" x14ac:dyDescent="0.25">
      <c r="A69" t="s">
        <v>9</v>
      </c>
      <c r="F69" s="7">
        <v>1500</v>
      </c>
      <c r="H69">
        <f t="shared" ref="H69:H75" si="2">IF(G69,1/G69,0)</f>
        <v>0</v>
      </c>
      <c r="I69" s="7">
        <f t="shared" ref="I69:I75" si="3">F69*H69</f>
        <v>0</v>
      </c>
    </row>
    <row r="70" spans="1:9" x14ac:dyDescent="0.25">
      <c r="A70" t="s">
        <v>3</v>
      </c>
      <c r="F70" s="7">
        <v>300</v>
      </c>
      <c r="H70">
        <f t="shared" si="2"/>
        <v>0</v>
      </c>
      <c r="I70" s="7">
        <f t="shared" si="3"/>
        <v>0</v>
      </c>
    </row>
    <row r="71" spans="1:9" x14ac:dyDescent="0.25">
      <c r="A71" t="s">
        <v>25</v>
      </c>
      <c r="F71" s="7">
        <v>10000</v>
      </c>
      <c r="H71">
        <f t="shared" si="2"/>
        <v>0</v>
      </c>
      <c r="I71" s="7">
        <f t="shared" si="3"/>
        <v>0</v>
      </c>
    </row>
    <row r="72" spans="1:9" x14ac:dyDescent="0.25">
      <c r="A72" t="s">
        <v>1</v>
      </c>
      <c r="F72" s="7">
        <v>5000</v>
      </c>
      <c r="H72">
        <f t="shared" si="2"/>
        <v>0</v>
      </c>
      <c r="I72" s="7">
        <f t="shared" si="3"/>
        <v>0</v>
      </c>
    </row>
    <row r="73" spans="1:9" x14ac:dyDescent="0.25">
      <c r="A73" t="s">
        <v>41</v>
      </c>
      <c r="H73">
        <f t="shared" si="2"/>
        <v>0</v>
      </c>
      <c r="I73" s="7">
        <f t="shared" si="3"/>
        <v>0</v>
      </c>
    </row>
    <row r="74" spans="1:9" x14ac:dyDescent="0.25">
      <c r="A74" s="2" t="s">
        <v>41</v>
      </c>
      <c r="H74">
        <f t="shared" si="2"/>
        <v>0</v>
      </c>
      <c r="I74" s="7">
        <f t="shared" si="3"/>
        <v>0</v>
      </c>
    </row>
    <row r="75" spans="1:9" x14ac:dyDescent="0.25">
      <c r="A75" t="s">
        <v>41</v>
      </c>
      <c r="H75">
        <f t="shared" si="2"/>
        <v>0</v>
      </c>
      <c r="I75" s="7">
        <f t="shared" si="3"/>
        <v>0</v>
      </c>
    </row>
    <row r="76" spans="1:9" x14ac:dyDescent="0.25">
      <c r="B76" s="1" t="s">
        <v>48</v>
      </c>
      <c r="F76" s="7">
        <f>SUM(F66:F75)</f>
        <v>33800</v>
      </c>
      <c r="I76" s="7">
        <f>SUM(I66:I75)</f>
        <v>0</v>
      </c>
    </row>
    <row r="78" spans="1:9" s="2" customFormat="1" x14ac:dyDescent="0.25">
      <c r="A78" s="3" t="s">
        <v>49</v>
      </c>
      <c r="F78" s="6">
        <f>SUM(F15,F34,F44,F54,F63,F76)</f>
        <v>330200.97000000003</v>
      </c>
      <c r="I78" s="6">
        <f>SUM(I15,I34,I44,I54,I63,I76)</f>
        <v>125553.57166666666</v>
      </c>
    </row>
  </sheetData>
  <phoneticPr fontId="3" type="noConversion"/>
  <pageMargins left="0.7" right="0.7" top="0.75" bottom="0.75" header="0.3" footer="0.3"/>
  <pageSetup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0" sqref="A30"/>
    </sheetView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Fry</dc:creator>
  <cp:lastModifiedBy>Victoria Warren-Mears</cp:lastModifiedBy>
  <dcterms:created xsi:type="dcterms:W3CDTF">2012-11-02T14:03:37Z</dcterms:created>
  <dcterms:modified xsi:type="dcterms:W3CDTF">2012-11-26T22:58:06Z</dcterms:modified>
</cp:coreProperties>
</file>